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E17" i="1"/>
  <c r="G17" i="1" s="1"/>
  <c r="J17" i="1" s="1"/>
  <c r="I15" i="1"/>
  <c r="H15" i="1"/>
  <c r="G15" i="1"/>
  <c r="J15" i="1" s="1"/>
  <c r="F15" i="1"/>
  <c r="E15" i="1"/>
  <c r="I13" i="1"/>
  <c r="I19" i="1" s="1"/>
  <c r="H13" i="1"/>
  <c r="H19" i="1" s="1"/>
  <c r="G13" i="1"/>
  <c r="G19" i="1" s="1"/>
  <c r="F13" i="1"/>
  <c r="F19" i="1" s="1"/>
  <c r="E13" i="1"/>
  <c r="E19" i="1" s="1"/>
  <c r="C6" i="1"/>
  <c r="C3" i="1"/>
  <c r="J13" i="1" l="1"/>
  <c r="J19" i="1" s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<sst xmlns="http://schemas.openxmlformats.org/spreadsheetml/2006/main" count="17" uniqueCount="17">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</sst>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164" fontId="4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  <xf numFmtId="164" fontId="4" fillId="0" borderId="11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justify" vertical="center" wrapText="1"/>
    </xf>
    <xf numFmtId="165" fontId="5" fillId="2" borderId="0" xfId="1" applyNumberFormat="1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23</xdr:row>
      <xdr:rowOff>47625</xdr:rowOff>
    </xdr:from>
    <xdr:to>
      <xdr:col>8</xdr:col>
      <xdr:colOff>769921</xdr:colOff>
      <xdr:row>23</xdr:row>
      <xdr:rowOff>47625</xdr:rowOff>
    </xdr:to>
    <xdr:cxnSp macro="">
      <xdr:nvCxnSpPr>
        <xdr:cNvPr id="4" name="3 Conector recto">
          <a:extLst/>
        </xdr:cNvPr>
        <xdr:cNvCxnSpPr/>
      </xdr:nvCxnSpPr>
      <xdr:spPr>
        <a:xfrm>
          <a:off x="6248400" y="48101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23</xdr:row>
      <xdr:rowOff>59055</xdr:rowOff>
    </xdr:from>
    <xdr:to>
      <xdr:col>5</xdr:col>
      <xdr:colOff>259054</xdr:colOff>
      <xdr:row>23</xdr:row>
      <xdr:rowOff>59055</xdr:rowOff>
    </xdr:to>
    <xdr:cxnSp macro="">
      <xdr:nvCxnSpPr>
        <xdr:cNvPr id="5" name="4 Conector recto">
          <a:extLst/>
        </xdr:cNvPr>
        <xdr:cNvCxnSpPr/>
      </xdr:nvCxnSpPr>
      <xdr:spPr>
        <a:xfrm>
          <a:off x="2924175" y="48215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602602</xdr:colOff>
      <xdr:row>23</xdr:row>
      <xdr:rowOff>68035</xdr:rowOff>
    </xdr:from>
    <xdr:to>
      <xdr:col>5</xdr:col>
      <xdr:colOff>307447</xdr:colOff>
      <xdr:row>27</xdr:row>
      <xdr:rowOff>4820</xdr:rowOff>
    </xdr:to>
    <xdr:sp macro="" textlink="">
      <xdr:nvSpPr>
        <xdr:cNvPr id="6" name="5 CuadroTexto">
          <a:extLst/>
        </xdr:cNvPr>
        <xdr:cNvSpPr txBox="1"/>
      </xdr:nvSpPr>
      <xdr:spPr>
        <a:xfrm>
          <a:off x="2876939" y="4898571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M.A.I.E. Y C.P.C. LUZ ROCÍO HERNÁNDEZ VÉLEZ</a:t>
          </a:r>
        </a:p>
        <a:p>
          <a:pPr algn="ctr"/>
          <a:r>
            <a:rPr lang="es-MX" sz="1000" b="0">
              <a:latin typeface="+mn-lt"/>
            </a:rPr>
            <a:t>Encargada</a:t>
          </a:r>
          <a:r>
            <a:rPr lang="es-MX" sz="1000" b="0" baseline="0">
              <a:latin typeface="+mn-lt"/>
            </a:rPr>
            <a:t> de la Dirección de Planeacción y Administración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690077</xdr:colOff>
      <xdr:row>23</xdr:row>
      <xdr:rowOff>68035</xdr:rowOff>
    </xdr:from>
    <xdr:to>
      <xdr:col>9</xdr:col>
      <xdr:colOff>35502</xdr:colOff>
      <xdr:row>27</xdr:row>
      <xdr:rowOff>37975</xdr:rowOff>
    </xdr:to>
    <xdr:sp macro="" textlink="">
      <xdr:nvSpPr>
        <xdr:cNvPr id="7" name="8 CuadroTexto">
          <a:extLst/>
        </xdr:cNvPr>
        <xdr:cNvSpPr txBox="1"/>
      </xdr:nvSpPr>
      <xdr:spPr>
        <a:xfrm>
          <a:off x="6055179" y="4898571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DICIEMBRE/ESTADOS%20FINANCIEROS%20TESCHI%20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TECNOLÓGICO DE ESTUDIOS SUPERIORES DE CHIMALHUACÁN (TESCHI) </v>
          </cell>
        </row>
        <row r="5">
          <cell r="B5" t="str">
            <v>Del 1 de octubre al 31 de diciembre de 2021</v>
          </cell>
        </row>
        <row r="11">
          <cell r="D11">
            <v>72910.667000000016</v>
          </cell>
          <cell r="E11">
            <v>3145.2200000000003</v>
          </cell>
          <cell r="F11">
            <v>76055.887000000002</v>
          </cell>
          <cell r="G11">
            <v>75849.892999999996</v>
          </cell>
        </row>
        <row r="19">
          <cell r="D19">
            <v>12704.76</v>
          </cell>
          <cell r="E19">
            <v>-954.72999999999979</v>
          </cell>
          <cell r="F19">
            <v>11750.03</v>
          </cell>
          <cell r="G19">
            <v>11746.02</v>
          </cell>
        </row>
        <row r="29">
          <cell r="D29">
            <v>14120.72</v>
          </cell>
          <cell r="E29">
            <v>-825.5999999999998</v>
          </cell>
          <cell r="F29">
            <v>13295.119999999999</v>
          </cell>
          <cell r="G29">
            <v>13292.41</v>
          </cell>
        </row>
        <row r="39">
          <cell r="D39">
            <v>568.57000000000005</v>
          </cell>
          <cell r="E39">
            <v>-112.9</v>
          </cell>
          <cell r="F39">
            <v>455.67000000000007</v>
          </cell>
          <cell r="G39">
            <v>68.7</v>
          </cell>
        </row>
        <row r="49">
          <cell r="D49">
            <v>13810.2</v>
          </cell>
          <cell r="E49">
            <v>20</v>
          </cell>
          <cell r="F49">
            <v>13830.2</v>
          </cell>
          <cell r="G49">
            <v>3459.99</v>
          </cell>
          <cell r="H49">
            <v>3459.99</v>
          </cell>
        </row>
        <row r="59">
          <cell r="G59">
            <v>4637.9399999999996</v>
          </cell>
        </row>
        <row r="63">
          <cell r="G63">
            <v>0</v>
          </cell>
        </row>
        <row r="71">
          <cell r="G71">
            <v>0</v>
          </cell>
        </row>
        <row r="75">
          <cell r="D75">
            <v>0</v>
          </cell>
          <cell r="G75">
            <v>199.92</v>
          </cell>
          <cell r="H75">
            <v>199.92</v>
          </cell>
        </row>
        <row r="83">
          <cell r="H83">
            <v>109254.87300000001</v>
          </cell>
        </row>
      </sheetData>
      <sheetData sheetId="10">
        <row r="15">
          <cell r="I15">
            <v>3459.99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view="pageBreakPreview" topLeftCell="A13" zoomScale="98" zoomScaleNormal="100" zoomScaleSheetLayoutView="98" workbookViewId="0">
      <selection activeCell="H22" sqref="H22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21" t="str">
        <f>+'[1]EGR OBJ GTO'!B2</f>
        <v xml:space="preserve">TECNOLÓGICO DE ESTUDIOS SUPERIORES DE CHIMALHUACÁN (TESCHI) </v>
      </c>
      <c r="D3" s="22"/>
      <c r="E3" s="22"/>
      <c r="F3" s="22"/>
      <c r="G3" s="22"/>
      <c r="H3" s="22"/>
      <c r="I3" s="22"/>
      <c r="J3" s="23"/>
    </row>
    <row r="4" spans="3:10" x14ac:dyDescent="0.25">
      <c r="C4" s="24" t="s">
        <v>0</v>
      </c>
      <c r="D4" s="25"/>
      <c r="E4" s="25"/>
      <c r="F4" s="25"/>
      <c r="G4" s="25"/>
      <c r="H4" s="25"/>
      <c r="I4" s="25"/>
      <c r="J4" s="26"/>
    </row>
    <row r="5" spans="3:10" x14ac:dyDescent="0.25">
      <c r="C5" s="27" t="s">
        <v>1</v>
      </c>
      <c r="D5" s="28"/>
      <c r="E5" s="28"/>
      <c r="F5" s="28"/>
      <c r="G5" s="28"/>
      <c r="H5" s="28"/>
      <c r="I5" s="28"/>
      <c r="J5" s="29"/>
    </row>
    <row r="6" spans="3:10" x14ac:dyDescent="0.25">
      <c r="C6" s="27" t="str">
        <f>+'[1]EGR OBJ GTO'!B5</f>
        <v>Del 1 de octubre al 31 de diciembre de 2021</v>
      </c>
      <c r="D6" s="28"/>
      <c r="E6" s="28"/>
      <c r="F6" s="28"/>
      <c r="G6" s="28"/>
      <c r="H6" s="28"/>
      <c r="I6" s="28"/>
      <c r="J6" s="29"/>
    </row>
    <row r="7" spans="3:10" x14ac:dyDescent="0.25">
      <c r="C7" s="30" t="s">
        <v>2</v>
      </c>
      <c r="D7" s="31"/>
      <c r="E7" s="31"/>
      <c r="F7" s="31"/>
      <c r="G7" s="31"/>
      <c r="H7" s="31"/>
      <c r="I7" s="31"/>
      <c r="J7" s="32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x14ac:dyDescent="0.25">
      <c r="C9" s="33" t="s">
        <v>3</v>
      </c>
      <c r="D9" s="34"/>
      <c r="E9" s="39" t="s">
        <v>4</v>
      </c>
      <c r="F9" s="40"/>
      <c r="G9" s="40"/>
      <c r="H9" s="40"/>
      <c r="I9" s="41"/>
      <c r="J9" s="42" t="s">
        <v>5</v>
      </c>
    </row>
    <row r="10" spans="3:10" ht="24" x14ac:dyDescent="0.25">
      <c r="C10" s="35"/>
      <c r="D10" s="36"/>
      <c r="E10" s="16" t="s">
        <v>6</v>
      </c>
      <c r="F10" s="2" t="s">
        <v>7</v>
      </c>
      <c r="G10" s="16" t="s">
        <v>8</v>
      </c>
      <c r="H10" s="16" t="s">
        <v>9</v>
      </c>
      <c r="I10" s="16" t="s">
        <v>10</v>
      </c>
      <c r="J10" s="43"/>
    </row>
    <row r="11" spans="3:10" x14ac:dyDescent="0.25">
      <c r="C11" s="37"/>
      <c r="D11" s="38"/>
      <c r="E11" s="16">
        <v>1</v>
      </c>
      <c r="F11" s="16">
        <v>2</v>
      </c>
      <c r="G11" s="16" t="s">
        <v>11</v>
      </c>
      <c r="H11" s="16">
        <v>4</v>
      </c>
      <c r="I11" s="16">
        <v>5</v>
      </c>
      <c r="J11" s="16" t="s">
        <v>12</v>
      </c>
    </row>
    <row r="12" spans="3:10" x14ac:dyDescent="0.25">
      <c r="C12" s="3"/>
      <c r="D12" s="4"/>
      <c r="E12" s="5"/>
      <c r="F12" s="5"/>
      <c r="G12" s="5"/>
      <c r="H12" s="5"/>
      <c r="I12" s="5"/>
      <c r="J12" s="5"/>
    </row>
    <row r="13" spans="3:10" x14ac:dyDescent="0.25">
      <c r="C13" s="19" t="s">
        <v>13</v>
      </c>
      <c r="D13" s="20"/>
      <c r="E13" s="6">
        <f>'[1]EGR OBJ GTO'!D11+'[1]EGR OBJ GTO'!D19+'[1]EGR OBJ GTO'!D29+'[1]EGR OBJ GTO'!D39</f>
        <v>100304.71700000002</v>
      </c>
      <c r="F13" s="6">
        <f>'[1]EGR OBJ GTO'!E11+'[1]EGR OBJ GTO'!E19+'[1]EGR OBJ GTO'!E29+'[1]EGR OBJ GTO'!E39</f>
        <v>1251.9900000000007</v>
      </c>
      <c r="G13" s="7">
        <f>SUM('[1]EGR OBJ GTO'!F11+'[1]EGR OBJ GTO'!F19+'[1]EGR OBJ GTO'!F29+'[1]EGR OBJ GTO'!F39)</f>
        <v>101556.70699999999</v>
      </c>
      <c r="H13" s="6">
        <f>+'[1]EGR OBJ GTO'!G11+'[1]EGR OBJ GTO'!G19+'[1]EGR OBJ GTO'!G29+'[1]EGR OBJ GTO'!G39</f>
        <v>100957.023</v>
      </c>
      <c r="I13" s="6">
        <f>+'[1]EGR OBJ GTO'!H83-'[1]EGR ECONOM'!I15-I17</f>
        <v>105594.963</v>
      </c>
      <c r="J13" s="7">
        <f>IF(AND(G13&gt;=0,H13&gt;=0),(G13-H13),"-")</f>
        <v>599.68399999999383</v>
      </c>
    </row>
    <row r="14" spans="3:10" x14ac:dyDescent="0.25">
      <c r="C14" s="8"/>
      <c r="D14" s="9"/>
      <c r="E14" s="7"/>
      <c r="F14" s="7"/>
      <c r="G14" s="7"/>
      <c r="H14" s="7"/>
      <c r="I14" s="7"/>
      <c r="J14" s="7"/>
    </row>
    <row r="15" spans="3:10" x14ac:dyDescent="0.25">
      <c r="C15" s="19" t="s">
        <v>14</v>
      </c>
      <c r="D15" s="20"/>
      <c r="E15" s="6">
        <f>'[1]EGR OBJ GTO'!D49</f>
        <v>13810.2</v>
      </c>
      <c r="F15" s="6">
        <f>'[1]EGR OBJ GTO'!E49</f>
        <v>20</v>
      </c>
      <c r="G15" s="7">
        <f>'[1]EGR OBJ GTO'!F49</f>
        <v>13830.2</v>
      </c>
      <c r="H15" s="6">
        <f>+'[1]EGR OBJ GTO'!G49+'[1]EGR OBJ GTO'!G59+'[1]EGR OBJ GTO'!G63+'[1]EGR OBJ GTO'!G71</f>
        <v>8097.9299999999994</v>
      </c>
      <c r="I15" s="6">
        <f>+'[1]EGR OBJ GTO'!H49</f>
        <v>3459.99</v>
      </c>
      <c r="J15" s="7">
        <f>IF(AND(G15&gt;=0,H15&gt;=0),(G15-H15),"-")</f>
        <v>5732.2700000000013</v>
      </c>
    </row>
    <row r="16" spans="3:10" x14ac:dyDescent="0.25">
      <c r="C16" s="8"/>
      <c r="D16" s="9"/>
      <c r="E16" s="7"/>
      <c r="F16" s="7"/>
      <c r="G16" s="7"/>
      <c r="H16" s="7"/>
      <c r="I16" s="7"/>
      <c r="J16" s="7"/>
    </row>
    <row r="17" spans="3:10" ht="25.5" customHeight="1" x14ac:dyDescent="0.25">
      <c r="C17" s="19" t="s">
        <v>15</v>
      </c>
      <c r="D17" s="20"/>
      <c r="E17" s="6">
        <f>+'[1]EGR OBJ GTO'!D75</f>
        <v>0</v>
      </c>
      <c r="F17" s="6">
        <v>0</v>
      </c>
      <c r="G17" s="7">
        <f>IF(AND(E17&gt;=0,F17&gt;=0),(E17+F17),"-")</f>
        <v>0</v>
      </c>
      <c r="H17" s="6">
        <f>+'[1]EGR OBJ GTO'!G75</f>
        <v>199.92</v>
      </c>
      <c r="I17" s="6">
        <f>+'[1]EGR OBJ GTO'!H75</f>
        <v>199.92</v>
      </c>
      <c r="J17" s="7">
        <f>IF(AND(G17&gt;=0,H17&gt;=0),(G17-H17),"-")</f>
        <v>-199.92</v>
      </c>
    </row>
    <row r="18" spans="3:10" ht="25.5" customHeight="1" x14ac:dyDescent="0.25">
      <c r="C18" s="10"/>
      <c r="D18" s="11"/>
      <c r="E18" s="12"/>
      <c r="F18" s="12"/>
      <c r="G18" s="12"/>
      <c r="H18" s="12"/>
      <c r="I18" s="12"/>
      <c r="J18" s="12"/>
    </row>
    <row r="19" spans="3:10" x14ac:dyDescent="0.25">
      <c r="C19" s="10"/>
      <c r="D19" s="11" t="s">
        <v>16</v>
      </c>
      <c r="E19" s="13">
        <f t="shared" ref="E19:J19" si="0">SUM(E13+E15+E17)</f>
        <v>114114.91700000002</v>
      </c>
      <c r="F19" s="13">
        <f t="shared" si="0"/>
        <v>1271.9900000000007</v>
      </c>
      <c r="G19" s="13">
        <f>SUM(G13+G15+G17)</f>
        <v>115386.90699999999</v>
      </c>
      <c r="H19" s="13">
        <f>SUM(H13+H15+H17)</f>
        <v>109254.87299999999</v>
      </c>
      <c r="I19" s="13">
        <f t="shared" si="0"/>
        <v>109254.87300000001</v>
      </c>
      <c r="J19" s="13">
        <f t="shared" si="0"/>
        <v>6132.0339999999951</v>
      </c>
    </row>
    <row r="20" spans="3:10" x14ac:dyDescent="0.25">
      <c r="C20" s="17"/>
      <c r="D20" s="17"/>
      <c r="E20" s="18"/>
      <c r="F20" s="18"/>
      <c r="G20" s="18"/>
      <c r="H20" s="18"/>
      <c r="I20" s="18"/>
      <c r="J20" s="18"/>
    </row>
    <row r="21" spans="3:10" x14ac:dyDescent="0.25">
      <c r="E21" s="14"/>
      <c r="F21" s="14"/>
      <c r="G21" s="14"/>
      <c r="I21" s="14"/>
    </row>
    <row r="23" spans="3:10" x14ac:dyDescent="0.25">
      <c r="F23" s="15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2019-10-23T17:11:21Z</dcterms:created>
  <dcterms:modified xsi:type="dcterms:W3CDTF">2022-02-09T18:33:49Z</dcterms:modified>
</cp:coreProperties>
</file>